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ulbourke/Desktop/"/>
    </mc:Choice>
  </mc:AlternateContent>
  <xr:revisionPtr revIDLastSave="0" documentId="13_ncr:1_{D82A73CD-C6F9-E34E-ADE6-274054B5A53C}" xr6:coauthVersionLast="47" xr6:coauthVersionMax="47" xr10:uidLastSave="{00000000-0000-0000-0000-000000000000}"/>
  <bookViews>
    <workbookView xWindow="-40" yWindow="1860" windowWidth="38400" windowHeight="1990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E20" i="1"/>
  <c r="F20" i="1" s="1"/>
  <c r="I20" i="1"/>
  <c r="E19" i="1"/>
  <c r="I19" i="1"/>
  <c r="E18" i="1"/>
  <c r="F18" i="1" s="1"/>
  <c r="I18" i="1"/>
  <c r="E17" i="1"/>
  <c r="F17" i="1" s="1"/>
  <c r="I17" i="1"/>
  <c r="E16" i="1"/>
  <c r="I16" i="1"/>
  <c r="E15" i="1"/>
  <c r="F15" i="1" s="1"/>
  <c r="I15" i="1"/>
  <c r="E14" i="1"/>
  <c r="F14" i="1" s="1"/>
  <c r="I14" i="1"/>
  <c r="E11" i="1"/>
  <c r="D11" i="1" s="1"/>
  <c r="I11" i="1"/>
  <c r="E10" i="1"/>
  <c r="G10" i="1" s="1"/>
  <c r="I10" i="1"/>
  <c r="E9" i="1"/>
  <c r="D9" i="1" s="1"/>
  <c r="G9" i="1"/>
  <c r="I9" i="1"/>
  <c r="E8" i="1"/>
  <c r="D8" i="1" s="1"/>
  <c r="I8" i="1"/>
  <c r="E7" i="1"/>
  <c r="F7" i="1" s="1"/>
  <c r="D7" i="1"/>
  <c r="G7" i="1"/>
  <c r="I7" i="1"/>
  <c r="E6" i="1"/>
  <c r="F6" i="1"/>
  <c r="G6" i="1"/>
  <c r="I6" i="1"/>
  <c r="E5" i="1"/>
  <c r="I5" i="1"/>
  <c r="J7" i="1" l="1"/>
  <c r="H7" i="1"/>
  <c r="L7" i="1" s="1"/>
  <c r="H15" i="1"/>
  <c r="F5" i="1"/>
  <c r="D16" i="1"/>
  <c r="D19" i="1"/>
  <c r="G16" i="1"/>
  <c r="G19" i="1"/>
  <c r="F16" i="1"/>
  <c r="F19" i="1"/>
  <c r="F9" i="1"/>
  <c r="D15" i="1"/>
  <c r="J15" i="1" s="1"/>
  <c r="D18" i="1"/>
  <c r="H18" i="1" s="1"/>
  <c r="G11" i="1"/>
  <c r="G15" i="1"/>
  <c r="G18" i="1"/>
  <c r="G5" i="1"/>
  <c r="F10" i="1"/>
  <c r="D5" i="1"/>
  <c r="F11" i="1"/>
  <c r="D14" i="1"/>
  <c r="J14" i="1" s="1"/>
  <c r="D17" i="1"/>
  <c r="H17" i="1" s="1"/>
  <c r="D20" i="1"/>
  <c r="J20" i="1" s="1"/>
  <c r="F8" i="1"/>
  <c r="G14" i="1"/>
  <c r="G17" i="1"/>
  <c r="G20" i="1"/>
  <c r="D6" i="1"/>
  <c r="J6" i="1" s="1"/>
  <c r="G8" i="1"/>
  <c r="L15" i="1" l="1"/>
  <c r="H20" i="1"/>
  <c r="L20" i="1" s="1"/>
  <c r="J19" i="1"/>
  <c r="H19" i="1"/>
  <c r="L19" i="1" s="1"/>
  <c r="J17" i="1"/>
  <c r="L17" i="1" s="1"/>
  <c r="H14" i="1"/>
  <c r="L14" i="1" s="1"/>
  <c r="H11" i="1"/>
  <c r="L11" i="1" s="1"/>
  <c r="J11" i="1"/>
  <c r="H9" i="1"/>
  <c r="J9" i="1"/>
  <c r="H10" i="1"/>
  <c r="J10" i="1"/>
  <c r="H5" i="1"/>
  <c r="L5" i="1" s="1"/>
  <c r="J5" i="1"/>
  <c r="J16" i="1"/>
  <c r="H16" i="1"/>
  <c r="L16" i="1" s="1"/>
  <c r="L9" i="1"/>
  <c r="H6" i="1"/>
  <c r="L6" i="1" s="1"/>
  <c r="J18" i="1"/>
  <c r="L18" i="1" s="1"/>
  <c r="H8" i="1"/>
  <c r="J8" i="1"/>
  <c r="L10" i="1" l="1"/>
  <c r="L8" i="1"/>
</calcChain>
</file>

<file path=xl/sharedStrings.xml><?xml version="1.0" encoding="utf-8"?>
<sst xmlns="http://schemas.openxmlformats.org/spreadsheetml/2006/main" count="105" uniqueCount="15">
  <si>
    <t>Cylindrical Panorama Template Calculations, including sample exiftool command for metadata injection</t>
  </si>
  <si>
    <t/>
  </si>
  <si>
    <t>NOTE: to be used for reference only (not official documentation)</t>
  </si>
  <si>
    <t>source HFOV</t>
  </si>
  <si>
    <t>target VFOV</t>
  </si>
  <si>
    <t>source width</t>
  </si>
  <si>
    <t>source height</t>
  </si>
  <si>
    <t>FullPanoWidth</t>
  </si>
  <si>
    <t>FullPanoHeight</t>
  </si>
  <si>
    <t>CropLeft</t>
  </si>
  <si>
    <t>CropTop</t>
  </si>
  <si>
    <t>CropWidth</t>
  </si>
  <si>
    <t>CropHeight</t>
  </si>
  <si>
    <t>exif command</t>
  </si>
  <si>
    <t>Hi-res (close to max FB)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</si>
</sst>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3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showRuler="0" zoomScale="125" zoomScaleNormal="125" workbookViewId="0">
      <selection activeCell="L10" sqref="L10"/>
    </sheetView>
  </sheetViews>
  <sheetFormatPr baseColWidth="10" defaultRowHeight="16" x14ac:dyDescent="0.2"/>
  <cols>
    <col min="1" max="1" width="12.83203125" customWidth="1"/>
    <col min="2" max="2" width="14.5" customWidth="1"/>
    <col min="3" max="3" width="13.83203125" customWidth="1"/>
    <col min="4" max="4" width="15" customWidth="1"/>
    <col min="5" max="5" width="15.83203125" customWidth="1"/>
    <col min="6" max="6" width="14.5" customWidth="1"/>
    <col min="7" max="7" width="14.6640625" customWidth="1"/>
    <col min="8" max="8" width="14.33203125" customWidth="1"/>
    <col min="9" max="10" width="13.83203125" customWidth="1"/>
    <col min="12" max="12" width="77.1640625" customWidth="1"/>
  </cols>
  <sheetData>
    <row r="1" spans="1:19" x14ac:dyDescent="0.2">
      <c r="A1" s="1" t="s">
        <v>0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1</v>
      </c>
      <c r="P1" t="s">
        <v>1</v>
      </c>
      <c r="Q1" t="s">
        <v>1</v>
      </c>
      <c r="R1" t="s">
        <v>1</v>
      </c>
      <c r="S1" t="s">
        <v>1</v>
      </c>
    </row>
    <row r="2" spans="1:19" x14ac:dyDescent="0.2">
      <c r="A2" s="1" t="s">
        <v>2</v>
      </c>
      <c r="H2" t="s">
        <v>1</v>
      </c>
      <c r="I2" t="s">
        <v>1</v>
      </c>
      <c r="J2" t="s">
        <v>1</v>
      </c>
      <c r="K2" t="s">
        <v>1</v>
      </c>
      <c r="L2" t="s">
        <v>1</v>
      </c>
      <c r="M2" t="s">
        <v>1</v>
      </c>
      <c r="N2" t="s">
        <v>1</v>
      </c>
      <c r="O2" t="s">
        <v>1</v>
      </c>
      <c r="P2" t="s">
        <v>1</v>
      </c>
      <c r="Q2" t="s">
        <v>1</v>
      </c>
      <c r="R2" t="s">
        <v>1</v>
      </c>
      <c r="S2" t="s">
        <v>1</v>
      </c>
    </row>
    <row r="3" spans="1:19" x14ac:dyDescent="0.2">
      <c r="A3" s="2" t="s">
        <v>1</v>
      </c>
      <c r="C3" s="3"/>
      <c r="E3" t="s">
        <v>1</v>
      </c>
      <c r="K3" s="3" t="s">
        <v>1</v>
      </c>
      <c r="L3" s="3" t="s">
        <v>1</v>
      </c>
      <c r="M3" t="s">
        <v>1</v>
      </c>
    </row>
    <row r="4" spans="1:19" x14ac:dyDescent="0.2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</v>
      </c>
      <c r="L4" s="2" t="s">
        <v>13</v>
      </c>
      <c r="M4" t="s">
        <v>1</v>
      </c>
    </row>
    <row r="5" spans="1:19" x14ac:dyDescent="0.2">
      <c r="A5" s="4">
        <v>120</v>
      </c>
      <c r="B5" s="4">
        <v>86</v>
      </c>
      <c r="C5" s="4">
        <v>6000</v>
      </c>
      <c r="D5" s="4">
        <f t="shared" ref="D5:D11" si="0">2*TAN((B5/2)*PI()/180)*E5/(2*PI())</f>
        <v>5342.9178767966423</v>
      </c>
      <c r="E5" s="4">
        <f t="shared" ref="E5:E11" si="1">ROUND(C5*360/A5,0)</f>
        <v>18000</v>
      </c>
      <c r="F5" s="4">
        <f t="shared" ref="F5:F11" si="2">E5/2</f>
        <v>9000</v>
      </c>
      <c r="G5" s="4">
        <f t="shared" ref="G5:G11" si="3">(E5-C5)/2</f>
        <v>6000</v>
      </c>
      <c r="H5" s="4">
        <f t="shared" ref="H5:H11" si="4">(F5/2)*((PI()/2)-ATAN((D5/2)/(E5/(2*PI()))))/(PI()/2)</f>
        <v>2350.0000000000005</v>
      </c>
      <c r="I5" s="4">
        <f t="shared" ref="I5:I11" si="5">C5</f>
        <v>6000</v>
      </c>
      <c r="J5" s="4">
        <f t="shared" ref="J5:J11" si="6">F5*2*ATAN((D5/2)/(E5/(2*PI())))/PI()</f>
        <v>4299.9999999999991</v>
      </c>
      <c r="L5" s="3" t="str">
        <f>CONCATENATE("exiftool -FullPanoWidthPixels=",ROUND(E5,0)," -FullPanoHeightPixels=",ROUND(F5,0)," -CroppedAreaLeftPixels=",ROUND(G5,0)," -CroppedAreaTopPixels=",ROUND(H5,0)," -CroppedAreaImageWidthPixels=",ROUND(I5,0)," -CroppedAreaImageHeightPixels=",ROUND(J5,0)," -ProjectionType=cylindrical ")</f>
        <v xml:space="preserve">exiftool -FullPanoWidthPixels=18000 -FullPanoHeightPixels=9000 -CroppedAreaLeftPixels=6000 -CroppedAreaTopPixels=2350 -CroppedAreaImageWidthPixels=6000 -CroppedAreaImageHeightPixels=4300 -ProjectionType=cylindrical </v>
      </c>
      <c r="M5" t="s">
        <v>1</v>
      </c>
    </row>
    <row r="6" spans="1:19" x14ac:dyDescent="0.2">
      <c r="A6" s="4">
        <v>150</v>
      </c>
      <c r="B6" s="4">
        <v>86</v>
      </c>
      <c r="C6" s="4">
        <v>6000</v>
      </c>
      <c r="D6" s="4">
        <f t="shared" si="0"/>
        <v>4274.334301437314</v>
      </c>
      <c r="E6" s="4">
        <f t="shared" si="1"/>
        <v>14400</v>
      </c>
      <c r="F6" s="4">
        <f t="shared" si="2"/>
        <v>7200</v>
      </c>
      <c r="G6" s="4">
        <f t="shared" si="3"/>
        <v>4200</v>
      </c>
      <c r="H6" s="4">
        <f t="shared" si="4"/>
        <v>1880</v>
      </c>
      <c r="I6" s="4">
        <f t="shared" si="5"/>
        <v>6000</v>
      </c>
      <c r="J6" s="4">
        <f t="shared" si="6"/>
        <v>3440</v>
      </c>
      <c r="L6" s="3" t="str">
        <f t="shared" ref="L6:L11" si="7">CONCATENATE("exiftool -FullPanoWidthPixels=",ROUND(E6,0)," -FullPanoHeightPixels=",ROUND(F6,0)," -CroppedAreaLeftPixels=",ROUND(G6,0)," -CroppedAreaTopPixels=",ROUND(H6,0)," -CroppedAreaImageWidthPixels=",ROUND(I6,0)," -CroppedAreaImageHeightPixels=",ROUND(J6,0)," -ProjectionType=cylindrical ")</f>
        <v xml:space="preserve">exiftool -FullPanoWidthPixels=14400 -FullPanoHeightPixels=7200 -CroppedAreaLeftPixels=4200 -CroppedAreaTopPixels=1880 -CroppedAreaImageWidthPixels=6000 -CroppedAreaImageHeightPixels=3440 -ProjectionType=cylindrical </v>
      </c>
      <c r="M6" t="s">
        <v>1</v>
      </c>
    </row>
    <row r="7" spans="1:19" x14ac:dyDescent="0.2">
      <c r="A7" s="4">
        <v>180</v>
      </c>
      <c r="B7" s="4">
        <v>86</v>
      </c>
      <c r="C7" s="4">
        <v>6000</v>
      </c>
      <c r="D7" s="4">
        <f t="shared" si="0"/>
        <v>3561.945251197762</v>
      </c>
      <c r="E7" s="4">
        <f t="shared" si="1"/>
        <v>12000</v>
      </c>
      <c r="F7" s="4">
        <f t="shared" si="2"/>
        <v>6000</v>
      </c>
      <c r="G7" s="4">
        <f t="shared" si="3"/>
        <v>3000</v>
      </c>
      <c r="H7" s="4">
        <f t="shared" si="4"/>
        <v>1566.6666666666667</v>
      </c>
      <c r="I7" s="4">
        <f t="shared" si="5"/>
        <v>6000</v>
      </c>
      <c r="J7" s="4">
        <f t="shared" si="6"/>
        <v>2866.6666666666665</v>
      </c>
      <c r="L7" s="3" t="str">
        <f t="shared" si="7"/>
        <v xml:space="preserve">exiftool -FullPanoWidthPixels=12000 -FullPanoHeightPixels=6000 -CroppedAreaLeftPixels=3000 -CroppedAreaTopPixels=1567 -CroppedAreaImageWidthPixels=6000 -CroppedAreaImageHeightPixels=2867 -ProjectionType=cylindrical </v>
      </c>
      <c r="M7" t="s">
        <v>1</v>
      </c>
    </row>
    <row r="8" spans="1:19" x14ac:dyDescent="0.2">
      <c r="A8" s="4">
        <v>240</v>
      </c>
      <c r="B8" s="4">
        <v>86</v>
      </c>
      <c r="C8" s="4">
        <v>6000</v>
      </c>
      <c r="D8" s="4">
        <f t="shared" si="0"/>
        <v>2671.4589383983212</v>
      </c>
      <c r="E8" s="4">
        <f t="shared" si="1"/>
        <v>9000</v>
      </c>
      <c r="F8" s="4">
        <f t="shared" si="2"/>
        <v>4500</v>
      </c>
      <c r="G8" s="4">
        <f t="shared" si="3"/>
        <v>1500</v>
      </c>
      <c r="H8" s="4">
        <f t="shared" si="4"/>
        <v>1175.0000000000002</v>
      </c>
      <c r="I8" s="4">
        <f t="shared" si="5"/>
        <v>6000</v>
      </c>
      <c r="J8" s="4">
        <f t="shared" si="6"/>
        <v>2149.9999999999995</v>
      </c>
      <c r="L8" s="3" t="str">
        <f t="shared" si="7"/>
        <v xml:space="preserve">exiftool -FullPanoWidthPixels=9000 -FullPanoHeightPixels=4500 -CroppedAreaLeftPixels=1500 -CroppedAreaTopPixels=1175 -CroppedAreaImageWidthPixels=6000 -CroppedAreaImageHeightPixels=2150 -ProjectionType=cylindrical </v>
      </c>
      <c r="M8" t="s">
        <v>1</v>
      </c>
    </row>
    <row r="9" spans="1:19" x14ac:dyDescent="0.2">
      <c r="A9" s="4">
        <v>300</v>
      </c>
      <c r="B9" s="4">
        <v>86</v>
      </c>
      <c r="C9" s="4">
        <v>6000</v>
      </c>
      <c r="D9" s="4">
        <f t="shared" si="0"/>
        <v>2137.167150718657</v>
      </c>
      <c r="E9" s="4">
        <f t="shared" si="1"/>
        <v>7200</v>
      </c>
      <c r="F9" s="4">
        <f t="shared" si="2"/>
        <v>3600</v>
      </c>
      <c r="G9" s="4">
        <f t="shared" si="3"/>
        <v>600</v>
      </c>
      <c r="H9" s="4">
        <f t="shared" si="4"/>
        <v>940</v>
      </c>
      <c r="I9" s="4">
        <f t="shared" si="5"/>
        <v>6000</v>
      </c>
      <c r="J9" s="4">
        <f t="shared" si="6"/>
        <v>1720</v>
      </c>
      <c r="L9" s="3" t="str">
        <f t="shared" si="7"/>
        <v xml:space="preserve">exiftool -FullPanoWidthPixels=7200 -FullPanoHeightPixels=3600 -CroppedAreaLeftPixels=600 -CroppedAreaTopPixels=940 -CroppedAreaImageWidthPixels=6000 -CroppedAreaImageHeightPixels=1720 -ProjectionType=cylindrical </v>
      </c>
      <c r="M9" t="s">
        <v>1</v>
      </c>
    </row>
    <row r="10" spans="1:19" x14ac:dyDescent="0.2">
      <c r="A10" s="4">
        <v>360</v>
      </c>
      <c r="B10" s="4">
        <v>75</v>
      </c>
      <c r="C10" s="4">
        <v>8192</v>
      </c>
      <c r="D10" s="4">
        <f>2*TAN((B10/2)*PI()/180)*E10/(2*PI())</f>
        <v>2000.8777007868625</v>
      </c>
      <c r="E10" s="4">
        <f t="shared" si="1"/>
        <v>8192</v>
      </c>
      <c r="F10" s="4">
        <f t="shared" si="2"/>
        <v>4096</v>
      </c>
      <c r="G10" s="4">
        <f t="shared" si="3"/>
        <v>0</v>
      </c>
      <c r="H10" s="4">
        <f t="shared" si="4"/>
        <v>1194.6666666666665</v>
      </c>
      <c r="I10" s="4">
        <f t="shared" si="5"/>
        <v>8192</v>
      </c>
      <c r="J10" s="4">
        <f t="shared" si="6"/>
        <v>1706.6666666666667</v>
      </c>
      <c r="L10" s="3" t="str">
        <f>CONCATENATE("exiftool -FullPanoWidthPixels=",ROUND(E10,0)," -FullPanoHeightPixels=",ROUND(F10,0)," -CroppedAreaLeftPixels=",ROUND(G10,0)," -CroppedAreaTopPixels=",ROUND(H10,0)," -CroppedAreaImageWidthPixels=",ROUND(I10,0)," -CroppedAreaImageHeightPixels=",ROUND(J10,0)," -ProjectionType=cylindrical ")</f>
        <v xml:space="preserve">exiftool -FullPanoWidthPixels=8192 -FullPanoHeightPixels=4096 -CroppedAreaLeftPixels=0 -CroppedAreaTopPixels=1195 -CroppedAreaImageWidthPixels=8192 -CroppedAreaImageHeightPixels=1707 -ProjectionType=cylindrical </v>
      </c>
      <c r="M10" t="s">
        <v>1</v>
      </c>
    </row>
    <row r="11" spans="1:19" x14ac:dyDescent="0.2">
      <c r="A11" s="4">
        <v>360</v>
      </c>
      <c r="B11" s="4">
        <v>65</v>
      </c>
      <c r="C11" s="4">
        <v>6000</v>
      </c>
      <c r="D11" s="4">
        <f t="shared" si="0"/>
        <v>1216.7145732522661</v>
      </c>
      <c r="E11" s="4">
        <f t="shared" si="1"/>
        <v>6000</v>
      </c>
      <c r="F11" s="4">
        <f t="shared" si="2"/>
        <v>3000</v>
      </c>
      <c r="G11" s="4">
        <f t="shared" si="3"/>
        <v>0</v>
      </c>
      <c r="H11" s="4">
        <f t="shared" si="4"/>
        <v>958.33333333333326</v>
      </c>
      <c r="I11" s="4">
        <f t="shared" si="5"/>
        <v>6000</v>
      </c>
      <c r="J11" s="4">
        <f t="shared" si="6"/>
        <v>1083.3333333333335</v>
      </c>
      <c r="L11" s="3" t="str">
        <f t="shared" si="7"/>
        <v xml:space="preserve">exiftool -FullPanoWidthPixels=6000 -FullPanoHeightPixels=3000 -CroppedAreaLeftPixels=0 -CroppedAreaTopPixels=958 -CroppedAreaImageWidthPixels=6000 -CroppedAreaImageHeightPixels=1083 -ProjectionType=cylindrical </v>
      </c>
      <c r="M11" t="s">
        <v>1</v>
      </c>
    </row>
    <row r="12" spans="1:19" x14ac:dyDescent="0.2">
      <c r="K12" s="3" t="s">
        <v>1</v>
      </c>
      <c r="L12" s="3" t="s">
        <v>1</v>
      </c>
      <c r="M12" t="s">
        <v>1</v>
      </c>
    </row>
    <row r="13" spans="1:19" x14ac:dyDescent="0.2">
      <c r="A13" s="1" t="s">
        <v>14</v>
      </c>
      <c r="K13" s="3" t="s">
        <v>1</v>
      </c>
      <c r="L13" s="3" t="s">
        <v>1</v>
      </c>
      <c r="M13" t="s">
        <v>1</v>
      </c>
    </row>
    <row r="14" spans="1:19" x14ac:dyDescent="0.2">
      <c r="A14" s="4">
        <v>120</v>
      </c>
      <c r="B14" s="4">
        <v>86</v>
      </c>
      <c r="C14" s="4">
        <v>12000</v>
      </c>
      <c r="D14" s="4">
        <f t="shared" ref="D14:D20" si="8">2*TAN((B14/2)*PI()/180)*E14/(2*PI())</f>
        <v>10685.835753593285</v>
      </c>
      <c r="E14" s="4">
        <f t="shared" ref="E14:E20" si="9">ROUND(C14*360/A14,0)</f>
        <v>36000</v>
      </c>
      <c r="F14" s="4">
        <f t="shared" ref="F14:F20" si="10">E14/2</f>
        <v>18000</v>
      </c>
      <c r="G14" s="4">
        <f t="shared" ref="G14:G20" si="11">(E14-C14)/2</f>
        <v>12000</v>
      </c>
      <c r="H14" s="4">
        <f t="shared" ref="H14:H20" si="12">(F14/2)*((PI()/2)-ATAN((D14/2)/(E14/(2*PI()))))/(PI()/2)</f>
        <v>4700.0000000000009</v>
      </c>
      <c r="I14" s="4">
        <f t="shared" ref="I14:I20" si="13">C14</f>
        <v>12000</v>
      </c>
      <c r="J14" s="4">
        <f t="shared" ref="J14:J20" si="14">F14*2*ATAN((D14/2)/(E14/(2*PI())))/PI()</f>
        <v>8599.9999999999982</v>
      </c>
      <c r="L14" s="3" t="str">
        <f>CONCATENATE("exiftool -FullPanoWidthPixels=",ROUND(E14,0)," -FullPanoHeightPixels=",ROUND(F14,0)," -CroppedAreaLeftPixels=",ROUND(G14,0)," -CroppedAreaTopPixels=",ROUND(H14,0)," -CroppedAreaImageWidthPixels=",ROUND(I14,0)," -CroppedAreaImageHeightPixels=",ROUND(J14,0)," -ProjectionType=cylindrical ")</f>
        <v xml:space="preserve">exiftool -FullPanoWidthPixels=36000 -FullPanoHeightPixels=18000 -CroppedAreaLeftPixels=12000 -CroppedAreaTopPixels=4700 -CroppedAreaImageWidthPixels=12000 -CroppedAreaImageHeightPixels=8600 -ProjectionType=cylindrical </v>
      </c>
      <c r="M14" t="s">
        <v>1</v>
      </c>
    </row>
    <row r="15" spans="1:19" x14ac:dyDescent="0.2">
      <c r="A15" s="4">
        <v>150</v>
      </c>
      <c r="B15" s="4">
        <v>86</v>
      </c>
      <c r="C15" s="4">
        <v>13500</v>
      </c>
      <c r="D15" s="4">
        <f t="shared" si="8"/>
        <v>9617.2521782339554</v>
      </c>
      <c r="E15" s="4">
        <f t="shared" si="9"/>
        <v>32400</v>
      </c>
      <c r="F15" s="4">
        <f t="shared" si="10"/>
        <v>16200</v>
      </c>
      <c r="G15" s="4">
        <f t="shared" si="11"/>
        <v>9450</v>
      </c>
      <c r="H15" s="4">
        <f t="shared" si="12"/>
        <v>4230.0000000000009</v>
      </c>
      <c r="I15" s="4">
        <f t="shared" si="13"/>
        <v>13500</v>
      </c>
      <c r="J15" s="4">
        <f t="shared" si="14"/>
        <v>7739.9999999999991</v>
      </c>
      <c r="L15" s="3" t="str">
        <f t="shared" ref="L15:L20" si="15">CONCATENATE("exiftool -FullPanoWidthPixels=",ROUND(E15,0)," -FullPanoHeightPixels=",ROUND(F15,0)," -CroppedAreaLeftPixels=",ROUND(G15,0)," -CroppedAreaTopPixels=",ROUND(H15,0)," -CroppedAreaImageWidthPixels=",ROUND(I15,0)," -CroppedAreaImageHeightPixels=",ROUND(J15,0)," -ProjectionType=cylindrical ")</f>
        <v xml:space="preserve">exiftool -FullPanoWidthPixels=32400 -FullPanoHeightPixels=16200 -CroppedAreaLeftPixels=9450 -CroppedAreaTopPixels=4230 -CroppedAreaImageWidthPixels=13500 -CroppedAreaImageHeightPixels=7740 -ProjectionType=cylindrical </v>
      </c>
      <c r="M15" t="s">
        <v>1</v>
      </c>
    </row>
    <row r="16" spans="1:19" x14ac:dyDescent="0.2">
      <c r="A16" s="4">
        <v>180</v>
      </c>
      <c r="B16" s="4">
        <v>86</v>
      </c>
      <c r="C16" s="4">
        <v>15000</v>
      </c>
      <c r="D16" s="4">
        <f t="shared" si="8"/>
        <v>8904.8631279944038</v>
      </c>
      <c r="E16" s="4">
        <f t="shared" si="9"/>
        <v>30000</v>
      </c>
      <c r="F16" s="4">
        <f t="shared" si="10"/>
        <v>15000</v>
      </c>
      <c r="G16" s="4">
        <f t="shared" si="11"/>
        <v>7500</v>
      </c>
      <c r="H16" s="4">
        <f t="shared" si="12"/>
        <v>3916.6666666666674</v>
      </c>
      <c r="I16" s="4">
        <f t="shared" si="13"/>
        <v>15000</v>
      </c>
      <c r="J16" s="4">
        <f t="shared" si="14"/>
        <v>7166.6666666666642</v>
      </c>
      <c r="L16" s="3" t="str">
        <f t="shared" si="15"/>
        <v xml:space="preserve">exiftool -FullPanoWidthPixels=30000 -FullPanoHeightPixels=15000 -CroppedAreaLeftPixels=7500 -CroppedAreaTopPixels=3917 -CroppedAreaImageWidthPixels=15000 -CroppedAreaImageHeightPixels=7167 -ProjectionType=cylindrical </v>
      </c>
      <c r="M16" t="s">
        <v>1</v>
      </c>
    </row>
    <row r="17" spans="1:14" x14ac:dyDescent="0.2">
      <c r="A17" s="4">
        <v>240</v>
      </c>
      <c r="B17" s="4">
        <v>86</v>
      </c>
      <c r="C17" s="4">
        <v>17000</v>
      </c>
      <c r="D17" s="4">
        <f t="shared" si="8"/>
        <v>7569.1336587952437</v>
      </c>
      <c r="E17" s="4">
        <f t="shared" si="9"/>
        <v>25500</v>
      </c>
      <c r="F17" s="4">
        <f t="shared" si="10"/>
        <v>12750</v>
      </c>
      <c r="G17" s="4">
        <f t="shared" si="11"/>
        <v>4250</v>
      </c>
      <c r="H17" s="4">
        <f t="shared" si="12"/>
        <v>3329.1666666666665</v>
      </c>
      <c r="I17" s="4">
        <f t="shared" si="13"/>
        <v>17000</v>
      </c>
      <c r="J17" s="4">
        <f t="shared" si="14"/>
        <v>6091.666666666667</v>
      </c>
      <c r="L17" s="3" t="str">
        <f t="shared" si="15"/>
        <v xml:space="preserve">exiftool -FullPanoWidthPixels=25500 -FullPanoHeightPixels=12750 -CroppedAreaLeftPixels=4250 -CroppedAreaTopPixels=3329 -CroppedAreaImageWidthPixels=17000 -CroppedAreaImageHeightPixels=6092 -ProjectionType=cylindrical </v>
      </c>
      <c r="M17" t="s">
        <v>1</v>
      </c>
    </row>
    <row r="18" spans="1:14" x14ac:dyDescent="0.2">
      <c r="A18" s="4">
        <v>300</v>
      </c>
      <c r="B18" s="4">
        <v>86</v>
      </c>
      <c r="C18" s="4">
        <v>19000</v>
      </c>
      <c r="D18" s="4">
        <f t="shared" si="8"/>
        <v>6767.6959772757464</v>
      </c>
      <c r="E18" s="4">
        <f t="shared" si="9"/>
        <v>22800</v>
      </c>
      <c r="F18" s="4">
        <f t="shared" si="10"/>
        <v>11400</v>
      </c>
      <c r="G18" s="4">
        <f t="shared" si="11"/>
        <v>1900</v>
      </c>
      <c r="H18" s="4">
        <f t="shared" si="12"/>
        <v>2976.6666666666674</v>
      </c>
      <c r="I18" s="4">
        <f t="shared" si="13"/>
        <v>19000</v>
      </c>
      <c r="J18" s="4">
        <f t="shared" si="14"/>
        <v>5446.6666666666652</v>
      </c>
      <c r="L18" s="3" t="str">
        <f t="shared" si="15"/>
        <v xml:space="preserve">exiftool -FullPanoWidthPixels=22800 -FullPanoHeightPixels=11400 -CroppedAreaLeftPixels=1900 -CroppedAreaTopPixels=2977 -CroppedAreaImageWidthPixels=19000 -CroppedAreaImageHeightPixels=5447 -ProjectionType=cylindrical </v>
      </c>
      <c r="M18" t="s">
        <v>1</v>
      </c>
    </row>
    <row r="19" spans="1:14" x14ac:dyDescent="0.2">
      <c r="A19" s="4">
        <v>360</v>
      </c>
      <c r="B19" s="4">
        <v>86</v>
      </c>
      <c r="C19" s="4">
        <v>21000</v>
      </c>
      <c r="D19" s="4">
        <f t="shared" si="8"/>
        <v>6233.4041895960836</v>
      </c>
      <c r="E19" s="4">
        <f t="shared" si="9"/>
        <v>21000</v>
      </c>
      <c r="F19" s="4">
        <f t="shared" si="10"/>
        <v>10500</v>
      </c>
      <c r="G19" s="4">
        <f t="shared" si="11"/>
        <v>0</v>
      </c>
      <c r="H19" s="4">
        <f t="shared" si="12"/>
        <v>2741.666666666667</v>
      </c>
      <c r="I19" s="4">
        <f t="shared" si="13"/>
        <v>21000</v>
      </c>
      <c r="J19" s="4">
        <f t="shared" si="14"/>
        <v>5016.666666666667</v>
      </c>
      <c r="L19" s="3" t="str">
        <f t="shared" si="15"/>
        <v xml:space="preserve">exiftool -FullPanoWidthPixels=21000 -FullPanoHeightPixels=10500 -CroppedAreaLeftPixels=0 -CroppedAreaTopPixels=2742 -CroppedAreaImageWidthPixels=21000 -CroppedAreaImageHeightPixels=5017 -ProjectionType=cylindrical </v>
      </c>
      <c r="M19" t="s">
        <v>1</v>
      </c>
    </row>
    <row r="20" spans="1:14" x14ac:dyDescent="0.2">
      <c r="A20" s="4">
        <v>360</v>
      </c>
      <c r="B20" s="4">
        <v>65</v>
      </c>
      <c r="C20" s="4">
        <v>25000</v>
      </c>
      <c r="D20" s="4">
        <f t="shared" si="8"/>
        <v>5069.6440552177746</v>
      </c>
      <c r="E20" s="4">
        <f t="shared" si="9"/>
        <v>25000</v>
      </c>
      <c r="F20" s="4">
        <f t="shared" si="10"/>
        <v>12500</v>
      </c>
      <c r="G20" s="4">
        <f t="shared" si="11"/>
        <v>0</v>
      </c>
      <c r="H20" s="4">
        <f t="shared" si="12"/>
        <v>3993.0555555555561</v>
      </c>
      <c r="I20" s="4">
        <f t="shared" si="13"/>
        <v>25000</v>
      </c>
      <c r="J20" s="4">
        <f t="shared" si="14"/>
        <v>4513.8888888888878</v>
      </c>
      <c r="L20" s="3" t="str">
        <f t="shared" si="15"/>
        <v xml:space="preserve">exiftool -FullPanoWidthPixels=25000 -FullPanoHeightPixels=12500 -CroppedAreaLeftPixels=0 -CroppedAreaTopPixels=3993 -CroppedAreaImageWidthPixels=25000 -CroppedAreaImageHeightPixels=4514 -ProjectionType=cylindrical </v>
      </c>
      <c r="M20" t="s">
        <v>1</v>
      </c>
    </row>
    <row r="21" spans="1:14" x14ac:dyDescent="0.2">
      <c r="A21" s="3" t="s">
        <v>1</v>
      </c>
      <c r="B21" s="3" t="s">
        <v>1</v>
      </c>
      <c r="C21" s="3"/>
      <c r="D21" s="3" t="s">
        <v>1</v>
      </c>
      <c r="E21" s="3" t="s">
        <v>1</v>
      </c>
      <c r="F21" s="3" t="s">
        <v>1</v>
      </c>
      <c r="G21" s="3" t="s">
        <v>1</v>
      </c>
      <c r="H21" s="3" t="s">
        <v>1</v>
      </c>
      <c r="I21" s="3" t="s">
        <v>1</v>
      </c>
      <c r="J21" s="3" t="s">
        <v>1</v>
      </c>
      <c r="K21" s="3" t="s">
        <v>1</v>
      </c>
      <c r="L21" s="3" t="s">
        <v>1</v>
      </c>
      <c r="M21" t="s">
        <v>1</v>
      </c>
      <c r="N21" s="3" t="s">
        <v>1</v>
      </c>
    </row>
    <row r="22" spans="1:14" x14ac:dyDescent="0.2">
      <c r="K22" t="s">
        <v>1</v>
      </c>
      <c r="L22" t="s">
        <v>1</v>
      </c>
      <c r="M22" t="s">
        <v>1</v>
      </c>
    </row>
    <row r="23" spans="1:14" x14ac:dyDescent="0.2">
      <c r="A23" s="3" t="s">
        <v>1</v>
      </c>
      <c r="B23" s="3" t="s">
        <v>1</v>
      </c>
      <c r="C23" s="3" t="s">
        <v>1</v>
      </c>
      <c r="D23" s="3" t="s">
        <v>1</v>
      </c>
      <c r="E23" s="3" t="s">
        <v>1</v>
      </c>
      <c r="F23" s="3" t="s">
        <v>1</v>
      </c>
      <c r="G23" s="3" t="s">
        <v>1</v>
      </c>
      <c r="H23" s="3" t="s">
        <v>1</v>
      </c>
      <c r="I23" s="3" t="s">
        <v>1</v>
      </c>
      <c r="J23" s="3" t="s">
        <v>1</v>
      </c>
      <c r="K23" s="3" t="s">
        <v>1</v>
      </c>
      <c r="L23" s="3" t="s">
        <v>1</v>
      </c>
      <c r="M23" t="s">
        <v>1</v>
      </c>
      <c r="N23" s="3" t="s">
        <v>1</v>
      </c>
    </row>
    <row r="24" spans="1:14" x14ac:dyDescent="0.2">
      <c r="K24" t="s">
        <v>1</v>
      </c>
      <c r="L24" t="s">
        <v>1</v>
      </c>
      <c r="M24" t="s">
        <v>1</v>
      </c>
    </row>
    <row r="25" spans="1:14" x14ac:dyDescent="0.2">
      <c r="K25" t="s">
        <v>1</v>
      </c>
      <c r="L25" t="s">
        <v>1</v>
      </c>
      <c r="M25" t="s">
        <v>1</v>
      </c>
    </row>
    <row r="26" spans="1:14" x14ac:dyDescent="0.2">
      <c r="K26" t="s">
        <v>1</v>
      </c>
      <c r="L26" t="s">
        <v>1</v>
      </c>
      <c r="M26" t="s">
        <v>1</v>
      </c>
    </row>
    <row r="27" spans="1:14" x14ac:dyDescent="0.2">
      <c r="K27" t="s">
        <v>1</v>
      </c>
      <c r="L27" t="s">
        <v>1</v>
      </c>
      <c r="M27" t="s">
        <v>1</v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Paul Bourke</cp:lastModifiedBy>
  <dcterms:created xsi:type="dcterms:W3CDTF">2014-09-16T23:14:48Z</dcterms:created>
  <dcterms:modified xsi:type="dcterms:W3CDTF">2022-01-02T02:53:49Z</dcterms:modified>
</cp:coreProperties>
</file>